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gr\Downloads\"/>
    </mc:Choice>
  </mc:AlternateContent>
  <xr:revisionPtr revIDLastSave="0" documentId="13_ncr:1_{CF83F77B-B655-4348-B09D-12EBC7B156B6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GS less than 50 TOU" sheetId="9" r:id="rId1"/>
    <sheet name="Sheet1" sheetId="10" state="hidden" r:id="rId2"/>
  </sheets>
  <definedNames>
    <definedName name="_xlnm.Print_Area" localSheetId="0">'GS less than 50 TOU'!$A$1:$F$48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I6" i="9" l="1"/>
  <c r="I5" i="9"/>
  <c r="I4" i="9"/>
  <c r="H6" i="9"/>
  <c r="J6" i="9" s="1"/>
  <c r="F31" i="9" s="1"/>
  <c r="B14" i="9" s="1"/>
  <c r="H5" i="9"/>
  <c r="J4" i="9"/>
  <c r="J5" i="9" l="1"/>
  <c r="J7" i="9" s="1"/>
  <c r="H7" i="9"/>
  <c r="F40" i="9" s="1"/>
  <c r="K5" i="9"/>
  <c r="L5" i="9" s="1"/>
  <c r="K4" i="9"/>
  <c r="L4" i="9" s="1"/>
  <c r="K6" i="9"/>
  <c r="L6" i="9" s="1"/>
  <c r="I7" i="9"/>
  <c r="F38" i="9" l="1"/>
  <c r="F37" i="9"/>
  <c r="F36" i="9"/>
  <c r="F42" i="9"/>
  <c r="F41" i="9"/>
  <c r="F39" i="9"/>
  <c r="F46" i="9"/>
  <c r="F43" i="9"/>
  <c r="F47" i="9"/>
  <c r="F44" i="9"/>
  <c r="F45" i="9"/>
  <c r="L7" i="9"/>
  <c r="F32" i="9" s="1"/>
  <c r="K7" i="9"/>
  <c r="B8" i="9"/>
  <c r="F35" i="9" l="1"/>
  <c r="F34" i="9"/>
  <c r="F33" i="9"/>
  <c r="F48" i="9"/>
  <c r="B15" i="9" l="1"/>
  <c r="F30" i="9"/>
  <c r="B13" i="9" s="1"/>
  <c r="F29" i="9"/>
  <c r="B12" i="9" s="1"/>
  <c r="B16" i="9" l="1"/>
  <c r="B17" i="9" l="1"/>
  <c r="B19" i="9" l="1"/>
  <c r="B21" i="9"/>
  <c r="B23" i="9" l="1"/>
</calcChain>
</file>

<file path=xl/sharedStrings.xml><?xml version="1.0" encoding="utf-8"?>
<sst xmlns="http://schemas.openxmlformats.org/spreadsheetml/2006/main" count="91" uniqueCount="62">
  <si>
    <t>Description</t>
  </si>
  <si>
    <t>Service Type</t>
  </si>
  <si>
    <t>Losses</t>
  </si>
  <si>
    <t>Description on Bill</t>
  </si>
  <si>
    <t>kWh</t>
  </si>
  <si>
    <t>Yes</t>
  </si>
  <si>
    <t>Energy</t>
  </si>
  <si>
    <t>Service Charge</t>
  </si>
  <si>
    <t>$$</t>
  </si>
  <si>
    <t>Distribution</t>
  </si>
  <si>
    <t>Smart Meter Entity Rider</t>
  </si>
  <si>
    <t>Low Voltage Service Rate</t>
  </si>
  <si>
    <t>Transmission Network</t>
  </si>
  <si>
    <t>Retail Transmission</t>
  </si>
  <si>
    <t>Transmission Connection</t>
  </si>
  <si>
    <t>Regulatory</t>
  </si>
  <si>
    <t>Rural Rate Protection</t>
  </si>
  <si>
    <t xml:space="preserve">SSS Admin </t>
  </si>
  <si>
    <t>HST</t>
  </si>
  <si>
    <t>ONPK</t>
  </si>
  <si>
    <t>MIDPK</t>
  </si>
  <si>
    <t>OFFPK</t>
  </si>
  <si>
    <t>Total</t>
  </si>
  <si>
    <t>Your Electricity Charges</t>
  </si>
  <si>
    <t xml:space="preserve">     Delivery</t>
  </si>
  <si>
    <t xml:space="preserve">     Regulatory charges</t>
  </si>
  <si>
    <t>Total Electricity Charges</t>
  </si>
  <si>
    <t>Wholesale Market Service - Service Charge</t>
  </si>
  <si>
    <t>Wholesale Market Service - CBDR</t>
  </si>
  <si>
    <t>Input your consumption</t>
  </si>
  <si>
    <t>Number of Days in Month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</si>
  <si>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</si>
  <si>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</si>
  <si>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</si>
  <si>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</si>
  <si>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</si>
  <si>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</si>
  <si>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</si>
  <si>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</si>
  <si>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</si>
  <si>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</si>
  <si>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</si>
  <si>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</si>
  <si>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</si>
  <si>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</si>
  <si>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Select Month from drop-down menu</t>
  </si>
  <si>
    <t>Charges</t>
  </si>
  <si>
    <t>Bill Calculations - These are the charges as they appear on Orangeville Hydro's Tariff of Charges</t>
  </si>
  <si>
    <t>Bill Charges - These are the charges as they appear on your monthly bill.</t>
  </si>
  <si>
    <t>Bill Calculator</t>
  </si>
  <si>
    <t>Input</t>
  </si>
  <si>
    <t>Rate Rider for COVID-19 Forgone Revenue</t>
  </si>
  <si>
    <t>Rate Rider Capacity Based Recovery Account</t>
  </si>
  <si>
    <t>LRAM - effective until April 30, 2022</t>
  </si>
  <si>
    <t>Rate Rider for Deferral/Variance Accounts - effective until April 30, 2022</t>
  </si>
  <si>
    <t>Rate Rider for Application of Tax Change - effective until April 30, 2022</t>
  </si>
  <si>
    <t xml:space="preserve">     OFFPK</t>
  </si>
  <si>
    <t xml:space="preserve">     MIDPK</t>
  </si>
  <si>
    <t xml:space="preserve">     ONPK</t>
  </si>
  <si>
    <t>Ontario Electricity Rebate</t>
  </si>
  <si>
    <t>Distribution Volumetric Rate</t>
  </si>
  <si>
    <t>Rates Effective November 1st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</si>
</sst>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0.0000_);\(0.0000\)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2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9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166" fontId="19" fillId="0" borderId="3" xfId="0" applyNumberFormat="1" applyFont="1" applyBorder="1" applyAlignment="1">
      <alignment vertical="center"/>
    </xf>
    <xf numFmtId="166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67" fontId="19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9" fillId="0" borderId="0" xfId="0" applyFont="1" applyFill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164" fontId="0" fillId="5" borderId="7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65" fontId="19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5" fontId="0" fillId="0" borderId="0" xfId="2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165" fontId="17" fillId="0" borderId="0" xfId="2" applyFont="1" applyBorder="1" applyAlignment="1" applyProtection="1">
      <alignment vertical="center"/>
      <protection hidden="1"/>
    </xf>
    <xf numFmtId="164" fontId="17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4" fontId="17" fillId="0" borderId="0" xfId="1" applyFont="1" applyBorder="1" applyAlignment="1" applyProtection="1">
      <alignment vertical="center"/>
      <protection hidden="1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 wrapText="1"/>
    </xf>
    <xf numFmtId="165" fontId="19" fillId="5" borderId="5" xfId="2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165" fontId="19" fillId="5" borderId="7" xfId="2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 wrapText="1"/>
    </xf>
    <xf numFmtId="165" fontId="19" fillId="5" borderId="9" xfId="2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164" fontId="19" fillId="3" borderId="5" xfId="1" applyNumberFormat="1" applyFont="1" applyFill="1" applyBorder="1" applyAlignment="1">
      <alignment horizontal="center" vertical="center"/>
    </xf>
    <xf numFmtId="164" fontId="19" fillId="3" borderId="7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167" fontId="19" fillId="0" borderId="20" xfId="0" applyNumberFormat="1" applyFont="1" applyBorder="1" applyAlignment="1">
      <alignment vertical="center"/>
    </xf>
    <xf numFmtId="164" fontId="19" fillId="3" borderId="9" xfId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vertical="center"/>
    </xf>
    <xf numFmtId="167" fontId="19" fillId="0" borderId="19" xfId="0" applyNumberFormat="1" applyFont="1" applyBorder="1" applyAlignment="1">
      <alignment vertical="center"/>
    </xf>
    <xf numFmtId="164" fontId="19" fillId="4" borderId="5" xfId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164" fontId="19" fillId="4" borderId="9" xfId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vertical="center"/>
    </xf>
    <xf numFmtId="164" fontId="19" fillId="3" borderId="27" xfId="1" applyFont="1" applyFill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164" fontId="19" fillId="3" borderId="29" xfId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0" fillId="6" borderId="23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0" fillId="6" borderId="31" xfId="0" applyFont="1" applyFill="1" applyBorder="1" applyAlignment="1" applyProtection="1">
      <alignment horizontal="center" vertical="center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33" xfId="0" applyFont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2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 2" xfId="43" xr:uid="{00000000-0005-0000-0000-000029000000}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164523</xdr:colOff>
      <xdr:row>0</xdr:row>
      <xdr:rowOff>77931</xdr:rowOff>
    </xdr:from>
    <xdr:to>
      <xdr:col>5</xdr:col>
      <xdr:colOff>717932</xdr:colOff>
      <xdr:row>3</xdr:row>
      <xdr:rowOff>256387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9205" y="77931"/>
          <a:ext cx="2267909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B7" sqref="B7"/>
    </sheetView>
  </sheetViews>
  <sheetFormatPr defaultColWidth="9.109375" defaultRowHeight="14.4" x14ac:dyDescent="0.3"/>
  <cols>
    <col min="1" max="1" width="60.44140625" style="8" bestFit="1" customWidth="1"/>
    <col min="2" max="2" width="15.33203125" style="7" customWidth="1"/>
    <col min="3" max="3" width="11" style="8" customWidth="1"/>
    <col min="4" max="8" width="12.88671875" style="8" customWidth="1"/>
    <col min="9" max="9" width="12.6640625" style="8" customWidth="1"/>
    <col min="10" max="10" width="12.6640625" style="2" customWidth="1"/>
    <col min="11" max="16384" width="9.109375" style="2"/>
  </cols>
  <sheetData>
    <row r="1" spans="1:14" ht="25.8" x14ac:dyDescent="0.3">
      <c r="A1" s="96" t="s">
        <v>49</v>
      </c>
      <c r="B1" s="96"/>
      <c r="C1" s="51"/>
      <c r="D1" s="51"/>
      <c r="E1" s="51"/>
      <c r="F1" s="51"/>
    </row>
    <row r="3" spans="1:14" ht="16.2" thickBot="1" x14ac:dyDescent="0.35">
      <c r="A3" s="47" t="s">
        <v>29</v>
      </c>
    </row>
    <row r="4" spans="1:14" s="1" customFormat="1" ht="29.25" customHeight="1" x14ac:dyDescent="0.3">
      <c r="A4" s="85" t="s">
        <v>19</v>
      </c>
      <c r="B4" s="86"/>
      <c r="C4" s="50" t="s">
        <v>50</v>
      </c>
      <c r="D4" s="50"/>
      <c r="E4" s="7"/>
      <c r="F4" s="36"/>
      <c r="G4" s="38" t="s">
        <v>19</v>
      </c>
      <c r="H4" s="41">
        <f>B4</f>
        <v>0</v>
      </c>
      <c r="I4" s="41">
        <f>B4*1.0481</f>
        <v>0</v>
      </c>
      <c r="J4" s="42">
        <f>H4*'GS less than 50 TOU'!D29</f>
        <v>0</v>
      </c>
      <c r="K4" s="41">
        <f>I4-H4</f>
        <v>0</v>
      </c>
      <c r="L4" s="42">
        <f>K4*'GS less than 50 TOU'!D29</f>
        <v>0</v>
      </c>
      <c r="M4" s="43"/>
      <c r="N4" s="36"/>
    </row>
    <row r="5" spans="1:14" ht="29.25" customHeight="1" x14ac:dyDescent="0.3">
      <c r="A5" s="87" t="s">
        <v>20</v>
      </c>
      <c r="B5" s="88"/>
      <c r="C5" s="50" t="s">
        <v>50</v>
      </c>
      <c r="D5" s="50"/>
      <c r="E5" s="7"/>
      <c r="F5" s="36"/>
      <c r="G5" s="38" t="s">
        <v>20</v>
      </c>
      <c r="H5" s="41">
        <f>B5</f>
        <v>0</v>
      </c>
      <c r="I5" s="41">
        <f>B5*1.0481</f>
        <v>0</v>
      </c>
      <c r="J5" s="42">
        <f>H5*'GS less than 50 TOU'!D30</f>
        <v>0</v>
      </c>
      <c r="K5" s="41">
        <f>I5-H5</f>
        <v>0</v>
      </c>
      <c r="L5" s="42">
        <f>K5*'GS less than 50 TOU'!D30</f>
        <v>0</v>
      </c>
      <c r="M5" s="44"/>
      <c r="N5" s="37"/>
    </row>
    <row r="6" spans="1:14" ht="29.25" customHeight="1" x14ac:dyDescent="0.3">
      <c r="A6" s="87" t="s">
        <v>21</v>
      </c>
      <c r="B6" s="88"/>
      <c r="C6" s="50" t="s">
        <v>50</v>
      </c>
      <c r="D6" s="50"/>
      <c r="E6" s="7"/>
      <c r="F6" s="36"/>
      <c r="G6" s="38" t="s">
        <v>21</v>
      </c>
      <c r="H6" s="41">
        <f>B6</f>
        <v>0</v>
      </c>
      <c r="I6" s="41">
        <f>B6*1.0481</f>
        <v>0</v>
      </c>
      <c r="J6" s="42">
        <f>H6*'GS less than 50 TOU'!D31</f>
        <v>0</v>
      </c>
      <c r="K6" s="41">
        <f>I6-H6</f>
        <v>0</v>
      </c>
      <c r="L6" s="42">
        <f>K6*'GS less than 50 TOU'!D31</f>
        <v>0</v>
      </c>
      <c r="M6" s="44"/>
      <c r="N6" s="37"/>
    </row>
    <row r="7" spans="1:14" ht="29.25" customHeight="1" x14ac:dyDescent="0.3">
      <c r="A7" s="89" t="s">
        <v>45</v>
      </c>
      <c r="B7" s="90" t="s">
        <v>42</v>
      </c>
      <c r="C7" s="49"/>
      <c r="D7" s="49"/>
      <c r="G7" s="40"/>
      <c r="H7" s="41">
        <f>SUM(H4:H6)</f>
        <v>0</v>
      </c>
      <c r="I7" s="41">
        <f>SUM(I4:I6)</f>
        <v>0</v>
      </c>
      <c r="J7" s="45">
        <f>SUM(J4:J6)</f>
        <v>0</v>
      </c>
      <c r="K7" s="41">
        <f>SUM(K4:K6)</f>
        <v>0</v>
      </c>
      <c r="L7" s="45">
        <f>SUM(L4:L6)</f>
        <v>0</v>
      </c>
      <c r="M7" s="44"/>
      <c r="N7" s="37"/>
    </row>
    <row r="8" spans="1:14" ht="29.25" customHeight="1" thickBot="1" x14ac:dyDescent="0.35">
      <c r="A8" s="91" t="s">
        <v>30</v>
      </c>
      <c r="B8" s="95">
        <f>SUMIF(Sheet1!B2:B13,'GS less than 50 TOU'!B7,Sheet1!C2:C13)</f>
        <v>30</v>
      </c>
      <c r="E8" s="48"/>
      <c r="F8" s="48"/>
      <c r="G8" s="46"/>
      <c r="H8" s="46"/>
      <c r="I8" s="46"/>
      <c r="J8" s="44"/>
      <c r="K8" s="44"/>
      <c r="L8" s="39"/>
      <c r="M8" s="39"/>
    </row>
    <row r="9" spans="1:14" x14ac:dyDescent="0.3">
      <c r="A9" s="7"/>
      <c r="B9" s="23"/>
      <c r="J9" s="37"/>
      <c r="K9" s="37"/>
      <c r="L9" s="37"/>
    </row>
    <row r="10" spans="1:14" ht="29.25" customHeight="1" thickBot="1" x14ac:dyDescent="0.35">
      <c r="A10" s="102" t="s">
        <v>48</v>
      </c>
      <c r="B10" s="102"/>
      <c r="I10" s="37"/>
      <c r="J10" s="37"/>
      <c r="K10" s="37"/>
      <c r="L10" s="37"/>
    </row>
    <row r="11" spans="1:14" x14ac:dyDescent="0.3">
      <c r="A11" s="3" t="s">
        <v>23</v>
      </c>
      <c r="B11" s="24"/>
      <c r="I11" s="2"/>
    </row>
    <row r="12" spans="1:14" x14ac:dyDescent="0.3">
      <c r="A12" s="4" t="s">
        <v>58</v>
      </c>
      <c r="B12" s="25">
        <f>F29</f>
        <v>0</v>
      </c>
      <c r="I12" s="2"/>
    </row>
    <row r="13" spans="1:14" x14ac:dyDescent="0.3">
      <c r="A13" s="4" t="s">
        <v>57</v>
      </c>
      <c r="B13" s="25">
        <f t="shared" ref="B13:B14" si="0">F30</f>
        <v>0</v>
      </c>
      <c r="I13" s="2"/>
    </row>
    <row r="14" spans="1:14" x14ac:dyDescent="0.3">
      <c r="A14" s="4" t="s">
        <v>56</v>
      </c>
      <c r="B14" s="25">
        <f t="shared" si="0"/>
        <v>0</v>
      </c>
      <c r="I14" s="2"/>
    </row>
    <row r="15" spans="1:14" x14ac:dyDescent="0.3">
      <c r="A15" s="4" t="s">
        <v>24</v>
      </c>
      <c r="B15" s="26">
        <f>SUM(F32:F44)</f>
        <v>35.5</v>
      </c>
      <c r="I15" s="2"/>
    </row>
    <row r="16" spans="1:14" x14ac:dyDescent="0.3">
      <c r="A16" s="4" t="s">
        <v>25</v>
      </c>
      <c r="B16" s="27">
        <f>SUM(F45:F48)</f>
        <v>0.25</v>
      </c>
      <c r="I16" s="2"/>
    </row>
    <row r="17" spans="1:10" x14ac:dyDescent="0.3">
      <c r="A17" s="4" t="s">
        <v>26</v>
      </c>
      <c r="B17" s="28">
        <f>SUM(B12:B16)</f>
        <v>35.75</v>
      </c>
      <c r="I17" s="2"/>
    </row>
    <row r="18" spans="1:10" x14ac:dyDescent="0.3">
      <c r="A18" s="4"/>
      <c r="B18" s="29"/>
      <c r="I18" s="2"/>
    </row>
    <row r="19" spans="1:10" x14ac:dyDescent="0.3">
      <c r="A19" s="4" t="s">
        <v>18</v>
      </c>
      <c r="B19" s="28">
        <f>B17*0.13</f>
        <v>4.6475</v>
      </c>
      <c r="I19" s="2"/>
    </row>
    <row r="20" spans="1:10" x14ac:dyDescent="0.3">
      <c r="A20" s="4"/>
      <c r="B20" s="29"/>
      <c r="I20" s="2"/>
    </row>
    <row r="21" spans="1:10" x14ac:dyDescent="0.3">
      <c r="A21" s="4" t="s">
        <v>59</v>
      </c>
      <c r="B21" s="28">
        <f>B17*-0.189</f>
        <v>-6.7567500000000003</v>
      </c>
      <c r="I21" s="2"/>
    </row>
    <row r="22" spans="1:10" x14ac:dyDescent="0.3">
      <c r="A22" s="4"/>
      <c r="B22" s="29"/>
      <c r="I22" s="2"/>
    </row>
    <row r="23" spans="1:10" ht="15" thickBot="1" x14ac:dyDescent="0.35">
      <c r="A23" s="5" t="s">
        <v>22</v>
      </c>
      <c r="B23" s="30">
        <f>SUM(B17:B21)</f>
        <v>33.640749999999997</v>
      </c>
      <c r="I23" s="2"/>
    </row>
    <row r="25" spans="1:10" ht="14.4" customHeight="1" x14ac:dyDescent="0.3">
      <c r="A25" s="103" t="s">
        <v>47</v>
      </c>
      <c r="B25" s="103"/>
      <c r="C25" s="103"/>
      <c r="D25" s="103"/>
      <c r="E25" s="103"/>
      <c r="F25" s="103"/>
      <c r="G25" s="33"/>
      <c r="H25" s="33"/>
      <c r="I25" s="33"/>
      <c r="J25" s="34"/>
    </row>
    <row r="26" spans="1:10" ht="15" thickBot="1" x14ac:dyDescent="0.35">
      <c r="G26" s="31"/>
      <c r="H26" s="34"/>
      <c r="I26" s="34"/>
      <c r="J26" s="34"/>
    </row>
    <row r="27" spans="1:10" x14ac:dyDescent="0.3">
      <c r="A27" s="106" t="s">
        <v>0</v>
      </c>
      <c r="B27" s="108" t="s">
        <v>1</v>
      </c>
      <c r="C27" s="79" t="s">
        <v>2</v>
      </c>
      <c r="D27" s="108" t="s">
        <v>61</v>
      </c>
      <c r="E27" s="108" t="s">
        <v>3</v>
      </c>
      <c r="F27" s="104" t="s">
        <v>46</v>
      </c>
      <c r="G27" s="31"/>
      <c r="H27" s="32"/>
      <c r="I27" s="34"/>
      <c r="J27" s="34"/>
    </row>
    <row r="28" spans="1:10" ht="24" customHeight="1" thickBot="1" x14ac:dyDescent="0.35">
      <c r="A28" s="107"/>
      <c r="B28" s="109"/>
      <c r="C28" s="52">
        <v>1.0481</v>
      </c>
      <c r="D28" s="109"/>
      <c r="E28" s="109"/>
      <c r="F28" s="105"/>
      <c r="G28" s="31"/>
      <c r="H28" s="32"/>
      <c r="I28" s="34"/>
      <c r="J28" s="35"/>
    </row>
    <row r="29" spans="1:10" x14ac:dyDescent="0.3">
      <c r="A29" s="53" t="s">
        <v>6</v>
      </c>
      <c r="B29" s="54"/>
      <c r="C29" s="55"/>
      <c r="D29" s="56">
        <v>0.17</v>
      </c>
      <c r="E29" s="57" t="s">
        <v>19</v>
      </c>
      <c r="F29" s="58">
        <f>'GS less than 50 TOU'!J4</f>
        <v>0</v>
      </c>
      <c r="G29" s="34"/>
      <c r="H29" s="34"/>
      <c r="I29" s="34"/>
      <c r="J29" s="34"/>
    </row>
    <row r="30" spans="1:10" x14ac:dyDescent="0.3">
      <c r="A30" s="59"/>
      <c r="B30" s="13"/>
      <c r="C30" s="13"/>
      <c r="D30" s="14">
        <v>0.113</v>
      </c>
      <c r="E30" s="9" t="s">
        <v>20</v>
      </c>
      <c r="F30" s="60">
        <f>'GS less than 50 TOU'!J5</f>
        <v>0</v>
      </c>
      <c r="G30" s="2"/>
      <c r="H30" s="2"/>
      <c r="I30" s="2"/>
    </row>
    <row r="31" spans="1:10" ht="15" thickBot="1" x14ac:dyDescent="0.35">
      <c r="A31" s="61"/>
      <c r="B31" s="62"/>
      <c r="C31" s="62"/>
      <c r="D31" s="63">
        <v>8.2000000000000003E-2</v>
      </c>
      <c r="E31" s="64" t="s">
        <v>21</v>
      </c>
      <c r="F31" s="65">
        <f>'GS less than 50 TOU'!J6</f>
        <v>0</v>
      </c>
      <c r="G31" s="2"/>
      <c r="H31" s="2"/>
      <c r="I31" s="2"/>
    </row>
    <row r="32" spans="1:10" x14ac:dyDescent="0.3">
      <c r="A32" s="66"/>
      <c r="B32" s="55"/>
      <c r="C32" s="55"/>
      <c r="D32" s="56"/>
      <c r="E32" s="84" t="s">
        <v>2</v>
      </c>
      <c r="F32" s="67">
        <f>'GS less than 50 TOU'!L7</f>
        <v>0</v>
      </c>
      <c r="G32" s="2"/>
      <c r="H32" s="2"/>
      <c r="I32" s="2"/>
    </row>
    <row r="33" spans="1:9" x14ac:dyDescent="0.3">
      <c r="A33" s="80" t="s">
        <v>7</v>
      </c>
      <c r="B33" s="11" t="s">
        <v>8</v>
      </c>
      <c r="C33" s="11"/>
      <c r="D33" s="15">
        <v>34.619999999999997</v>
      </c>
      <c r="E33" s="92" t="s">
        <v>9</v>
      </c>
      <c r="F33" s="81">
        <f>D33/30*B8</f>
        <v>34.619999999999997</v>
      </c>
      <c r="G33" s="2"/>
      <c r="H33" s="2"/>
      <c r="I33" s="2"/>
    </row>
    <row r="34" spans="1:9" x14ac:dyDescent="0.3">
      <c r="A34" s="69" t="s">
        <v>51</v>
      </c>
      <c r="B34" s="13" t="s">
        <v>8</v>
      </c>
      <c r="C34" s="13"/>
      <c r="D34" s="16">
        <v>0.31</v>
      </c>
      <c r="E34" s="93"/>
      <c r="F34" s="68">
        <f>D34/30*B8</f>
        <v>0.31</v>
      </c>
      <c r="G34" s="2"/>
      <c r="H34" s="2"/>
      <c r="I34" s="2"/>
    </row>
    <row r="35" spans="1:9" x14ac:dyDescent="0.3">
      <c r="A35" s="69" t="s">
        <v>10</v>
      </c>
      <c r="B35" s="13" t="s">
        <v>8</v>
      </c>
      <c r="C35" s="13"/>
      <c r="D35" s="16">
        <v>0.56999999999999995</v>
      </c>
      <c r="E35" s="93"/>
      <c r="F35" s="68">
        <f>D35/30*B8</f>
        <v>0.56999999999999995</v>
      </c>
      <c r="G35" s="2"/>
      <c r="H35" s="2"/>
      <c r="I35" s="2"/>
    </row>
    <row r="36" spans="1:9" x14ac:dyDescent="0.3">
      <c r="A36" s="59" t="s">
        <v>60</v>
      </c>
      <c r="B36" s="13" t="s">
        <v>4</v>
      </c>
      <c r="C36" s="13"/>
      <c r="D36" s="17">
        <v>1.06E-2</v>
      </c>
      <c r="E36" s="93"/>
      <c r="F36" s="68">
        <f t="shared" ref="F36:F38" si="1">$H$7*D36</f>
        <v>0</v>
      </c>
      <c r="G36" s="2"/>
      <c r="H36" s="2"/>
      <c r="I36" s="2"/>
    </row>
    <row r="37" spans="1:9" x14ac:dyDescent="0.3">
      <c r="A37" s="69" t="s">
        <v>55</v>
      </c>
      <c r="B37" s="13" t="s">
        <v>4</v>
      </c>
      <c r="C37" s="13"/>
      <c r="D37" s="17">
        <v>2.0000000000000001E-4</v>
      </c>
      <c r="E37" s="93"/>
      <c r="F37" s="68">
        <f t="shared" si="1"/>
        <v>0</v>
      </c>
      <c r="G37" s="2"/>
      <c r="H37" s="2"/>
      <c r="I37" s="2"/>
    </row>
    <row r="38" spans="1:9" x14ac:dyDescent="0.3">
      <c r="A38" s="59" t="s">
        <v>11</v>
      </c>
      <c r="B38" s="13" t="s">
        <v>4</v>
      </c>
      <c r="C38" s="13"/>
      <c r="D38" s="17">
        <v>1.5E-3</v>
      </c>
      <c r="E38" s="93"/>
      <c r="F38" s="68">
        <f t="shared" si="1"/>
        <v>0</v>
      </c>
      <c r="G38" s="2"/>
      <c r="H38" s="2"/>
      <c r="I38" s="2"/>
    </row>
    <row r="39" spans="1:9" x14ac:dyDescent="0.3">
      <c r="A39" s="59" t="s">
        <v>54</v>
      </c>
      <c r="B39" s="13" t="s">
        <v>4</v>
      </c>
      <c r="C39" s="13"/>
      <c r="D39" s="17">
        <v>2.5999999999999999E-3</v>
      </c>
      <c r="E39" s="93"/>
      <c r="F39" s="68">
        <f t="shared" ref="F39:F41" si="2">$H$7*D39</f>
        <v>0</v>
      </c>
      <c r="G39" s="2"/>
      <c r="H39" s="2"/>
      <c r="I39" s="2"/>
    </row>
    <row r="40" spans="1:9" x14ac:dyDescent="0.3">
      <c r="A40" s="59" t="s">
        <v>52</v>
      </c>
      <c r="B40" s="13" t="s">
        <v>4</v>
      </c>
      <c r="C40" s="13"/>
      <c r="D40" s="17">
        <v>-1E-4</v>
      </c>
      <c r="E40" s="93"/>
      <c r="F40" s="68">
        <f t="shared" ref="F40" si="3">$H$7*D40</f>
        <v>0</v>
      </c>
      <c r="G40" s="2"/>
      <c r="H40" s="2"/>
      <c r="I40" s="2"/>
    </row>
    <row r="41" spans="1:9" x14ac:dyDescent="0.3">
      <c r="A41" s="69" t="s">
        <v>51</v>
      </c>
      <c r="B41" s="13" t="s">
        <v>4</v>
      </c>
      <c r="C41" s="13"/>
      <c r="D41" s="17">
        <v>1E-4</v>
      </c>
      <c r="E41" s="93"/>
      <c r="F41" s="68">
        <f t="shared" si="2"/>
        <v>0</v>
      </c>
      <c r="G41" s="2"/>
      <c r="H41" s="2"/>
      <c r="I41" s="2"/>
    </row>
    <row r="42" spans="1:9" x14ac:dyDescent="0.3">
      <c r="A42" s="82" t="s">
        <v>53</v>
      </c>
      <c r="B42" s="18" t="s">
        <v>4</v>
      </c>
      <c r="C42" s="18"/>
      <c r="D42" s="72">
        <v>6.9999999999999999E-4</v>
      </c>
      <c r="E42" s="94"/>
      <c r="F42" s="83">
        <f t="shared" ref="F42" si="4">$H$7*D42</f>
        <v>0</v>
      </c>
      <c r="G42" s="2"/>
      <c r="H42" s="2"/>
      <c r="I42" s="2"/>
    </row>
    <row r="43" spans="1:9" x14ac:dyDescent="0.3">
      <c r="A43" s="59" t="s">
        <v>12</v>
      </c>
      <c r="B43" s="13" t="s">
        <v>4</v>
      </c>
      <c r="C43" s="13" t="s">
        <v>5</v>
      </c>
      <c r="D43" s="19">
        <v>6.4000000000000003E-3</v>
      </c>
      <c r="E43" s="100" t="s">
        <v>13</v>
      </c>
      <c r="F43" s="68">
        <f>$I$7*D43</f>
        <v>0</v>
      </c>
      <c r="G43" s="2"/>
      <c r="H43" s="2"/>
      <c r="I43" s="2"/>
    </row>
    <row r="44" spans="1:9" ht="15" thickBot="1" x14ac:dyDescent="0.35">
      <c r="A44" s="61" t="s">
        <v>14</v>
      </c>
      <c r="B44" s="62" t="s">
        <v>4</v>
      </c>
      <c r="C44" s="62" t="s">
        <v>5</v>
      </c>
      <c r="D44" s="70">
        <v>3.8E-3</v>
      </c>
      <c r="E44" s="101"/>
      <c r="F44" s="71">
        <f>$I$7*D44</f>
        <v>0</v>
      </c>
      <c r="G44" s="2"/>
      <c r="H44" s="2"/>
      <c r="I44" s="2"/>
    </row>
    <row r="45" spans="1:9" x14ac:dyDescent="0.3">
      <c r="A45" s="66" t="s">
        <v>27</v>
      </c>
      <c r="B45" s="55" t="s">
        <v>4</v>
      </c>
      <c r="C45" s="55" t="s">
        <v>5</v>
      </c>
      <c r="D45" s="73">
        <v>3.0000000000000001E-3</v>
      </c>
      <c r="E45" s="97" t="s">
        <v>15</v>
      </c>
      <c r="F45" s="74">
        <f>$I$7*D45</f>
        <v>0</v>
      </c>
      <c r="G45" s="2"/>
      <c r="H45" s="2"/>
      <c r="I45" s="2"/>
    </row>
    <row r="46" spans="1:9" x14ac:dyDescent="0.3">
      <c r="A46" s="59" t="s">
        <v>28</v>
      </c>
      <c r="B46" s="13" t="s">
        <v>4</v>
      </c>
      <c r="C46" s="13" t="s">
        <v>5</v>
      </c>
      <c r="D46" s="19">
        <v>4.0000000000000002E-4</v>
      </c>
      <c r="E46" s="98"/>
      <c r="F46" s="75">
        <f t="shared" ref="F46:F47" si="5">$I$7*D46</f>
        <v>0</v>
      </c>
      <c r="G46" s="2"/>
      <c r="H46" s="2"/>
      <c r="I46" s="2"/>
    </row>
    <row r="47" spans="1:9" x14ac:dyDescent="0.3">
      <c r="A47" s="69" t="s">
        <v>16</v>
      </c>
      <c r="B47" s="10" t="s">
        <v>4</v>
      </c>
      <c r="C47" s="10" t="s">
        <v>5</v>
      </c>
      <c r="D47" s="19">
        <v>5.0000000000000001E-4</v>
      </c>
      <c r="E47" s="98"/>
      <c r="F47" s="75">
        <f t="shared" si="5"/>
        <v>0</v>
      </c>
      <c r="G47" s="2"/>
      <c r="H47" s="2"/>
      <c r="I47" s="2"/>
    </row>
    <row r="48" spans="1:9" ht="15" thickBot="1" x14ac:dyDescent="0.35">
      <c r="A48" s="76" t="s">
        <v>17</v>
      </c>
      <c r="B48" s="77" t="s">
        <v>8</v>
      </c>
      <c r="C48" s="62"/>
      <c r="D48" s="70">
        <v>0.25</v>
      </c>
      <c r="E48" s="99"/>
      <c r="F48" s="78">
        <f>$D$48/30*B8</f>
        <v>0.25</v>
      </c>
      <c r="G48" s="2"/>
      <c r="H48" s="2"/>
      <c r="I48" s="2"/>
    </row>
    <row r="49" spans="1:10" x14ac:dyDescent="0.3">
      <c r="A49" s="20"/>
      <c r="B49" s="10"/>
      <c r="C49" s="13"/>
      <c r="D49" s="19"/>
      <c r="E49" s="19"/>
      <c r="F49" s="10"/>
      <c r="G49" s="2"/>
      <c r="H49" s="2"/>
      <c r="I49" s="2"/>
    </row>
    <row r="50" spans="1:10" x14ac:dyDescent="0.3">
      <c r="G50" s="12"/>
      <c r="H50" s="21"/>
      <c r="I50" s="21"/>
    </row>
    <row r="51" spans="1:10" x14ac:dyDescent="0.3">
      <c r="G51" s="2"/>
      <c r="H51" s="2"/>
      <c r="I51" s="2"/>
    </row>
    <row r="52" spans="1:10" x14ac:dyDescent="0.3">
      <c r="G52" s="2"/>
      <c r="H52" s="2"/>
      <c r="I52" s="2"/>
    </row>
    <row r="53" spans="1:10" x14ac:dyDescent="0.3">
      <c r="G53" s="2"/>
      <c r="H53" s="2"/>
      <c r="I53" s="2"/>
    </row>
    <row r="54" spans="1:10" x14ac:dyDescent="0.3">
      <c r="G54" s="2"/>
      <c r="H54" s="2"/>
      <c r="I54" s="2"/>
    </row>
    <row r="55" spans="1:10" x14ac:dyDescent="0.3">
      <c r="G55" s="2"/>
      <c r="H55" s="2"/>
      <c r="I55" s="2"/>
      <c r="J55" s="6"/>
    </row>
    <row r="56" spans="1:10" x14ac:dyDescent="0.3">
      <c r="G56" s="2"/>
      <c r="H56" s="2"/>
      <c r="I56" s="2"/>
      <c r="J56" s="6"/>
    </row>
    <row r="57" spans="1:10" x14ac:dyDescent="0.3">
      <c r="G57" s="2"/>
      <c r="H57" s="2"/>
      <c r="I57" s="2"/>
    </row>
    <row r="58" spans="1:10" x14ac:dyDescent="0.3">
      <c r="G58" s="2"/>
      <c r="H58" s="2"/>
      <c r="I58" s="2"/>
    </row>
    <row r="59" spans="1:10" x14ac:dyDescent="0.3">
      <c r="G59" s="2"/>
      <c r="H59" s="2"/>
      <c r="I59" s="2"/>
    </row>
    <row r="60" spans="1:10" x14ac:dyDescent="0.3">
      <c r="G60" s="2"/>
      <c r="H60" s="2"/>
      <c r="I60" s="2"/>
    </row>
    <row r="61" spans="1:10" x14ac:dyDescent="0.3">
      <c r="G61" s="2"/>
      <c r="H61" s="2"/>
      <c r="I61" s="2"/>
    </row>
    <row r="62" spans="1:10" x14ac:dyDescent="0.3">
      <c r="G62" s="2"/>
      <c r="H62" s="2"/>
      <c r="I62" s="2"/>
    </row>
  </sheetData>
  <sheetProtection algorithmName="SHA-512" hashValue="JsbkVGICVvZwU0oyjl/O/tXII+ArhEKkBGS/Au5EHOJaAhTpM3mEoNxKE630MR6zrvBYe7krhvuO2aBBQmBN0A==" saltValue="CXLkZllKnsjol5+Y9dWhkQ==" spinCount="100000" sheet="1" selectLockedCells="1"/>
  <mergeCells count="10">
    <mergeCell ref="A1:B1"/>
    <mergeCell ref="E45:E48"/>
    <mergeCell ref="E43:E44"/>
    <mergeCell ref="A10:B10"/>
    <mergeCell ref="A25:F25"/>
    <mergeCell ref="F27:F28"/>
    <mergeCell ref="A27:A28"/>
    <mergeCell ref="B27:B28"/>
    <mergeCell ref="E27:E28"/>
    <mergeCell ref="D27:D28"/>
  </mergeCells>
  <printOptions horizontalCentered="1" verticalCentered="1"/>
  <pageMargins left="0" right="0" top="0" bottom="0.75" header="0" footer="0.3"/>
  <pageSetup scale="90" fitToHeight="0" orientation="portrait" r:id="rId1"/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Sheet1!$B$2:$B$13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workbookViewId="0">
      <selection activeCell="G1" sqref="G1:L4"/>
    </sheetView>
  </sheetViews>
  <sheetFormatPr defaultRowHeight="14.4" x14ac:dyDescent="0.3"/>
  <cols>
    <col min="2" max="2" width="12.44140625" customWidth="1"/>
    <col min="7" max="7" width="9.109375" customWidth="1"/>
    <col min="8" max="12" width="14.88671875" customWidth="1"/>
  </cols>
  <sheetData>
    <row r="1" spans="1:12" x14ac:dyDescent="0.3">
      <c r="A1" s="22"/>
      <c r="B1" s="22" t="s">
        <v>31</v>
      </c>
      <c r="C1" s="22" t="s">
        <v>44</v>
      </c>
      <c r="D1" s="22"/>
      <c r="E1" s="22"/>
      <c r="F1" s="22"/>
    </row>
    <row r="2" spans="1:12" x14ac:dyDescent="0.3">
      <c r="A2" s="22"/>
      <c r="B2" s="22" t="s">
        <v>32</v>
      </c>
      <c r="C2" s="22">
        <v>31</v>
      </c>
      <c r="D2" s="22"/>
      <c r="E2" s="22"/>
      <c r="F2" s="22"/>
    </row>
    <row r="3" spans="1:12" x14ac:dyDescent="0.3">
      <c r="A3" s="22"/>
      <c r="B3" s="22" t="s">
        <v>33</v>
      </c>
      <c r="C3" s="22">
        <v>28</v>
      </c>
      <c r="D3" s="22"/>
      <c r="E3" s="22"/>
      <c r="F3" s="22"/>
    </row>
    <row r="4" spans="1:12" x14ac:dyDescent="0.3">
      <c r="A4" s="22"/>
      <c r="B4" s="22" t="s">
        <v>34</v>
      </c>
      <c r="C4" s="22">
        <v>31</v>
      </c>
      <c r="D4" s="22"/>
      <c r="E4" s="22"/>
      <c r="F4" s="22"/>
    </row>
    <row r="5" spans="1:12" x14ac:dyDescent="0.3">
      <c r="A5" s="22"/>
      <c r="B5" s="22" t="s">
        <v>35</v>
      </c>
      <c r="C5" s="22">
        <v>30</v>
      </c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3">
      <c r="A6" s="22"/>
      <c r="B6" s="22" t="s">
        <v>36</v>
      </c>
      <c r="C6" s="22">
        <v>31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3">
      <c r="A7" s="22"/>
      <c r="B7" s="22" t="s">
        <v>37</v>
      </c>
      <c r="C7" s="22">
        <v>30</v>
      </c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3">
      <c r="A8" s="22"/>
      <c r="B8" s="22" t="s">
        <v>38</v>
      </c>
      <c r="C8" s="22">
        <v>31</v>
      </c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3">
      <c r="A9" s="22"/>
      <c r="B9" s="22" t="s">
        <v>39</v>
      </c>
      <c r="C9" s="22">
        <v>31</v>
      </c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3">
      <c r="A10" s="22"/>
      <c r="B10" s="22" t="s">
        <v>40</v>
      </c>
      <c r="C10" s="22">
        <v>30</v>
      </c>
      <c r="D10" s="22"/>
      <c r="E10" s="22"/>
      <c r="F10" s="22"/>
      <c r="G10" s="22"/>
      <c r="H10" s="22"/>
      <c r="I10" s="22"/>
      <c r="J10" s="22"/>
      <c r="K10" s="22"/>
      <c r="L10" s="22"/>
    </row>
    <row r="11" spans="1:12" x14ac:dyDescent="0.3">
      <c r="A11" s="22"/>
      <c r="B11" s="22" t="s">
        <v>41</v>
      </c>
      <c r="C11" s="22">
        <v>31</v>
      </c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3">
      <c r="A12" s="22"/>
      <c r="B12" s="22" t="s">
        <v>42</v>
      </c>
      <c r="C12" s="22">
        <v>30</v>
      </c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3">
      <c r="A13" s="22"/>
      <c r="B13" s="22" t="s">
        <v>43</v>
      </c>
      <c r="C13" s="22">
        <v>31</v>
      </c>
      <c r="D13" s="22"/>
      <c r="E13" s="22"/>
      <c r="F13" s="22"/>
      <c r="G13" s="22"/>
      <c r="H13" s="22"/>
      <c r="I13" s="22"/>
      <c r="J13" s="22"/>
      <c r="K13" s="22"/>
      <c r="L13" s="22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GS less than 50 TOU</vt:lpstr>
      <vt:lpstr>Sheet1</vt:lpstr>
      <vt:lpstr>'GS less than 50 TOU'!Print_Area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Thorpe</dc:creator>
  <cp:lastModifiedBy>Michele Mauviel</cp:lastModifiedBy>
  <cp:lastPrinted>2018-12-05T14:10:21Z</cp:lastPrinted>
  <dcterms:created xsi:type="dcterms:W3CDTF">2016-05-26T14:05:28Z</dcterms:created>
  <dcterms:modified xsi:type="dcterms:W3CDTF">2022-06-01T19:08:00Z</dcterms:modified>
</cp:coreProperties>
</file>